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3\3.5\ritter\Bewirtschaftungsrundschreiben\Bewirtschaftungsrdschr 2022\Anlagen für PDF-Version\"/>
    </mc:Choice>
  </mc:AlternateContent>
  <xr:revisionPtr revIDLastSave="0" documentId="8_{1D5BA451-82BB-4357-93F4-096F757924E1}" xr6:coauthVersionLast="36" xr6:coauthVersionMax="36" xr10:uidLastSave="{00000000-0000-0000-0000-000000000000}"/>
  <bookViews>
    <workbookView xWindow="480" yWindow="30" windowWidth="19410" windowHeight="9270" xr2:uid="{00000000-000D-0000-FFFF-FFFF00000000}"/>
  </bookViews>
  <sheets>
    <sheet name="Standortpauschale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>
    <definedName name="_xlnm.Print_Area" localSheetId="0">Standortpauschale!$A$1:$N$51</definedName>
  </definedNames>
  <calcPr calcId="191028"/>
</workbook>
</file>

<file path=xl/calcChain.xml><?xml version="1.0" encoding="utf-8"?>
<calcChain xmlns="http://schemas.openxmlformats.org/spreadsheetml/2006/main">
  <c r="N46" i="1" l="1"/>
  <c r="N45" i="1"/>
  <c r="N44" i="1"/>
  <c r="M43" i="1"/>
  <c r="L42" i="1"/>
  <c r="N42" i="1"/>
  <c r="J42" i="1"/>
  <c r="H42" i="1"/>
  <c r="F42" i="1"/>
  <c r="J41" i="1"/>
  <c r="H41" i="1"/>
  <c r="F41" i="1"/>
  <c r="J40" i="1"/>
  <c r="H40" i="1"/>
  <c r="L40" i="1"/>
  <c r="N40" i="1"/>
  <c r="F40" i="1"/>
  <c r="J39" i="1"/>
  <c r="H39" i="1"/>
  <c r="F39" i="1"/>
  <c r="L39" i="1"/>
  <c r="N39" i="1"/>
  <c r="J38" i="1"/>
  <c r="H38" i="1"/>
  <c r="F38" i="1"/>
  <c r="L38" i="1"/>
  <c r="N38" i="1"/>
  <c r="K37" i="1"/>
  <c r="J37" i="1"/>
  <c r="H37" i="1"/>
  <c r="F37" i="1"/>
  <c r="L37" i="1"/>
  <c r="N37" i="1"/>
  <c r="J36" i="1"/>
  <c r="H36" i="1"/>
  <c r="F36" i="1"/>
  <c r="L35" i="1"/>
  <c r="N35" i="1"/>
  <c r="J35" i="1"/>
  <c r="H35" i="1"/>
  <c r="F35" i="1"/>
  <c r="J34" i="1"/>
  <c r="H34" i="1"/>
  <c r="F34" i="1"/>
  <c r="J33" i="1"/>
  <c r="H33" i="1"/>
  <c r="L33" i="1"/>
  <c r="N33" i="1"/>
  <c r="K32" i="1"/>
  <c r="J32" i="1"/>
  <c r="L32" i="1"/>
  <c r="N32" i="1"/>
  <c r="H32" i="1"/>
  <c r="F31" i="1"/>
  <c r="L31" i="1"/>
  <c r="N31" i="1"/>
  <c r="F30" i="1"/>
  <c r="L30" i="1"/>
  <c r="N30" i="1"/>
  <c r="F29" i="1"/>
  <c r="L29" i="1"/>
  <c r="N29" i="1"/>
  <c r="L28" i="1"/>
  <c r="N28" i="1"/>
  <c r="F28" i="1"/>
  <c r="F27" i="1"/>
  <c r="L27" i="1"/>
  <c r="N27" i="1"/>
  <c r="F26" i="1"/>
  <c r="L26" i="1"/>
  <c r="N26" i="1"/>
  <c r="J25" i="1"/>
  <c r="H25" i="1"/>
  <c r="F25" i="1"/>
  <c r="J24" i="1"/>
  <c r="H24" i="1"/>
  <c r="F24" i="1"/>
  <c r="J23" i="1"/>
  <c r="H23" i="1"/>
  <c r="F23" i="1"/>
  <c r="J22" i="1"/>
  <c r="H22" i="1"/>
  <c r="L22" i="1"/>
  <c r="N22" i="1"/>
  <c r="F22" i="1"/>
  <c r="J21" i="1"/>
  <c r="H21" i="1"/>
  <c r="F21" i="1"/>
  <c r="L21" i="1"/>
  <c r="N21" i="1"/>
  <c r="J20" i="1"/>
  <c r="H20" i="1"/>
  <c r="L20" i="1"/>
  <c r="N20" i="1"/>
  <c r="F20" i="1"/>
  <c r="J19" i="1"/>
  <c r="H19" i="1"/>
  <c r="F19" i="1"/>
  <c r="J18" i="1"/>
  <c r="H18" i="1"/>
  <c r="F18" i="1"/>
  <c r="L18" i="1"/>
  <c r="N18" i="1"/>
  <c r="J17" i="1"/>
  <c r="H17" i="1"/>
  <c r="F17" i="1"/>
  <c r="J16" i="1"/>
  <c r="H16" i="1"/>
  <c r="F16" i="1"/>
  <c r="J15" i="1"/>
  <c r="H15" i="1"/>
  <c r="F15" i="1"/>
  <c r="L14" i="1"/>
  <c r="N14" i="1"/>
  <c r="J14" i="1"/>
  <c r="H14" i="1"/>
  <c r="F14" i="1"/>
  <c r="J13" i="1"/>
  <c r="H13" i="1"/>
  <c r="F13" i="1"/>
  <c r="J12" i="1"/>
  <c r="H12" i="1"/>
  <c r="L12" i="1"/>
  <c r="N12" i="1"/>
  <c r="F12" i="1"/>
  <c r="J11" i="1"/>
  <c r="H11" i="1"/>
  <c r="F11" i="1"/>
  <c r="L11" i="1"/>
  <c r="N11" i="1"/>
  <c r="J10" i="1"/>
  <c r="H10" i="1"/>
  <c r="F10" i="1"/>
  <c r="L10" i="1"/>
  <c r="N10" i="1"/>
  <c r="J9" i="1"/>
  <c r="H9" i="1"/>
  <c r="F9" i="1"/>
  <c r="K8" i="1"/>
  <c r="J8" i="1"/>
  <c r="H8" i="1"/>
  <c r="F8" i="1"/>
  <c r="K7" i="1"/>
  <c r="J7" i="1"/>
  <c r="H7" i="1"/>
  <c r="F7" i="1"/>
  <c r="J6" i="1"/>
  <c r="H6" i="1"/>
  <c r="F6" i="1"/>
  <c r="L7" i="1"/>
  <c r="N7" i="1"/>
  <c r="L8" i="1"/>
  <c r="N8" i="1"/>
  <c r="L9" i="1"/>
  <c r="N9" i="1"/>
  <c r="L15" i="1"/>
  <c r="N15" i="1"/>
  <c r="L16" i="1"/>
  <c r="N16" i="1"/>
  <c r="L25" i="1"/>
  <c r="N25" i="1"/>
  <c r="L36" i="1"/>
  <c r="N36" i="1"/>
  <c r="L13" i="1"/>
  <c r="N13" i="1"/>
  <c r="L19" i="1"/>
  <c r="N19" i="1"/>
  <c r="L34" i="1"/>
  <c r="N34" i="1"/>
  <c r="L41" i="1"/>
  <c r="N41" i="1"/>
  <c r="N47" i="1"/>
  <c r="L6" i="1"/>
  <c r="N6" i="1"/>
  <c r="L17" i="1"/>
  <c r="N17" i="1"/>
  <c r="L23" i="1"/>
  <c r="N23" i="1"/>
  <c r="L24" i="1"/>
  <c r="N24" i="1"/>
  <c r="O48" i="1"/>
  <c r="N43" i="1"/>
  <c r="N48" i="1"/>
  <c r="O6" i="1"/>
  <c r="O7" i="1"/>
  <c r="O8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39" i="1"/>
</calcChain>
</file>

<file path=xl/sharedStrings.xml><?xml version="1.0" encoding="utf-8"?>
<sst xmlns="http://schemas.openxmlformats.org/spreadsheetml/2006/main" count="79" uniqueCount="66">
  <si>
    <t xml:space="preserve">Konsumtive Ausgaben auf der Standortebene gem. Ausstattungskonzept * </t>
  </si>
  <si>
    <t>(Stand: 11.11.2021)</t>
  </si>
  <si>
    <t>Komponente</t>
  </si>
  <si>
    <t>Element</t>
  </si>
  <si>
    <t xml:space="preserve">Fahrzeug </t>
  </si>
  <si>
    <t>Stellfläche</t>
  </si>
  <si>
    <t>Helfer
in</t>
  </si>
  <si>
    <t>Unterbringung
Kfz</t>
  </si>
  <si>
    <t>Desinfektion 
Trinkwasserausstattung</t>
  </si>
  <si>
    <t>Unterbringung 
CBRN-Schutzausrüstung</t>
  </si>
  <si>
    <t>G 26.2</t>
  </si>
  <si>
    <t>G 26.3</t>
  </si>
  <si>
    <t>Gesamtausgaben</t>
  </si>
  <si>
    <t xml:space="preserve"> SOLL
nach
Ausstattungs-
konzept</t>
  </si>
  <si>
    <t>Gesamt-
ausgaben</t>
  </si>
  <si>
    <t>Doppel-
besetzung</t>
  </si>
  <si>
    <t xml:space="preserve"> (m²)</t>
  </si>
  <si>
    <t>(m² im Monat)</t>
  </si>
  <si>
    <t>(pro Fahrzeug/Jahr)</t>
  </si>
  <si>
    <t>(Satz im Jahr)</t>
  </si>
  <si>
    <t>(Helfer im Jahr)</t>
  </si>
  <si>
    <t>Kernkomponente</t>
  </si>
  <si>
    <t>Standardisierte ergänzende Ausstattung für CBRN-Lagen</t>
  </si>
  <si>
    <t>GW Dekon P</t>
  </si>
  <si>
    <r>
      <t>CBRN ErkW</t>
    </r>
    <r>
      <rPr>
        <vertAlign val="superscript"/>
        <sz val="9"/>
        <rFont val="Arial Narrow"/>
        <family val="2"/>
      </rPr>
      <t>1</t>
    </r>
  </si>
  <si>
    <t>CBRN MLK</t>
  </si>
  <si>
    <t>Medizinische 
Task Force (MTF)</t>
  </si>
  <si>
    <t>KdoW</t>
  </si>
  <si>
    <t>FüKW</t>
  </si>
  <si>
    <t>GW Beh</t>
  </si>
  <si>
    <t>GW Dekon V</t>
  </si>
  <si>
    <t>GW Dekon EV</t>
  </si>
  <si>
    <t>GW San</t>
  </si>
  <si>
    <t>GW San (NW)</t>
  </si>
  <si>
    <t>MTW Beh 1 Fü</t>
  </si>
  <si>
    <t>MTW Beh 2 PtO</t>
  </si>
  <si>
    <t>GW Log Bt</t>
  </si>
  <si>
    <t>GW Log VV</t>
  </si>
  <si>
    <t>GW Log VE</t>
  </si>
  <si>
    <t>MTW Fü Dekon V</t>
  </si>
  <si>
    <t>MTW Dekon V</t>
  </si>
  <si>
    <t>KTW Typ B</t>
  </si>
  <si>
    <t>Analytische 
Task Force (ATF)</t>
  </si>
  <si>
    <t>ELW ATF</t>
  </si>
  <si>
    <t>GW ATF</t>
  </si>
  <si>
    <t>CBRN ErkW</t>
  </si>
  <si>
    <t>ELW ATF B</t>
  </si>
  <si>
    <t>GW ATF B</t>
  </si>
  <si>
    <t>MZF ATF B</t>
  </si>
  <si>
    <t>Unterstützungskomponente</t>
  </si>
  <si>
    <r>
      <t>LF-KatS</t>
    </r>
    <r>
      <rPr>
        <vertAlign val="superscript"/>
        <sz val="9"/>
        <rFont val="Arial Narrow"/>
        <family val="2"/>
      </rPr>
      <t>2</t>
    </r>
  </si>
  <si>
    <t>SW-KatS</t>
  </si>
  <si>
    <t>GW Bt</t>
  </si>
  <si>
    <t>MTW Bt</t>
  </si>
  <si>
    <t>MTW Beh</t>
  </si>
  <si>
    <t>Fahrzeuge gesamt:</t>
  </si>
  <si>
    <t>ATF CBRN-Pauschale (Berlin, München)</t>
  </si>
  <si>
    <t>Standorte</t>
  </si>
  <si>
    <t>(je Standort)</t>
  </si>
  <si>
    <t>ATF C-RN-Pauschale (Hamburg, Dortmund, Köln, Leipzig, Mannheim)</t>
  </si>
  <si>
    <t>ATF B-Pauschale (Essen)</t>
  </si>
  <si>
    <t>Standort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</si>
  <si>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4 Helfer G 26.2, 4 Helfer G 26.3</t>
    </r>
  </si>
  <si>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10 Helfer G 26.2, 8 Helfer G 26.3</t>
    </r>
  </si>
  <si>
    <t>* Ausstattungskonzept 2007 in der Fassung des Rundschreibens BMI - KM 2 - 51001/8#1 - an die Länder vom 27.02.2019</t>
  </si>
  <si>
    <r>
      <t xml:space="preserve">Seite </t>
    </r>
    <r>
      <rPr>
        <b/>
        <sz val="11"/>
        <color theme="1"/>
        <rFont val="Arial Narrow"/>
        <family val="2"/>
      </rPr>
      <t>31</t>
    </r>
    <r>
      <rPr>
        <sz val="11"/>
        <color theme="1"/>
        <rFont val="Arial Narrow"/>
        <family val="2"/>
      </rPr>
      <t xml:space="preserve"> von </t>
    </r>
    <r>
      <rPr>
        <b/>
        <sz val="11"/>
        <color theme="1"/>
        <rFont val="Arial Narrow"/>
        <family val="2"/>
      </rPr>
      <t>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</si>
</sst>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_ ;\-#,##0\ "/>
  </numFmts>
  <fonts count="16">
    <font>
      <sz val="11"/>
      <color theme="1"/>
      <name val="BundesSans Office"/>
      <family val="2"/>
    </font>
    <font>
      <sz val="11"/>
      <color theme="1"/>
      <name val="BundesSans Office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vertAlign val="superscript"/>
      <sz val="9"/>
      <name val="Arial Narrow"/>
      <family val="2"/>
    </font>
    <font>
      <i/>
      <sz val="11"/>
      <color rgb="FFFF0000"/>
      <name val="Arial Narrow"/>
      <family val="2"/>
    </font>
    <font>
      <b/>
      <u/>
      <sz val="12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4" fontId="2" fillId="0" borderId="11" xfId="2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0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7" fontId="2" fillId="0" borderId="11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center" vertical="center"/>
    </xf>
    <xf numFmtId="7" fontId="2" fillId="0" borderId="22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7" fontId="2" fillId="0" borderId="14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textRotation="90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 textRotation="90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/>
    </xf>
    <xf numFmtId="0" fontId="2" fillId="0" borderId="14" xfId="0" applyFont="1" applyBorder="1" applyAlignment="1">
      <alignment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8" xfId="0" applyFont="1" applyBorder="1" applyAlignment="1">
      <alignment vertical="center" textRotation="90"/>
    </xf>
    <xf numFmtId="0" fontId="12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8" fontId="7" fillId="0" borderId="8" xfId="0" applyNumberFormat="1" applyFont="1" applyBorder="1" applyAlignment="1">
      <alignment horizontal="center" vertical="center"/>
    </xf>
    <xf numFmtId="7" fontId="2" fillId="0" borderId="8" xfId="1" applyNumberFormat="1" applyFont="1" applyBorder="1" applyAlignment="1">
      <alignment horizontal="center" vertical="center"/>
    </xf>
    <xf numFmtId="8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7" fontId="2" fillId="0" borderId="0" xfId="1" applyNumberFormat="1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7" fontId="2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7" fillId="0" borderId="20" xfId="0" applyNumberFormat="1" applyFont="1" applyBorder="1" applyAlignment="1">
      <alignment horizontal="center" vertical="center"/>
    </xf>
    <xf numFmtId="44" fontId="2" fillId="0" borderId="20" xfId="1" applyNumberFormat="1" applyFont="1" applyBorder="1" applyAlignment="1">
      <alignment horizontal="center" vertical="center"/>
    </xf>
    <xf numFmtId="44" fontId="7" fillId="0" borderId="21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horizontal="center" vertical="center"/>
    </xf>
    <xf numFmtId="44" fontId="2" fillId="0" borderId="11" xfId="1" applyNumberFormat="1" applyFont="1" applyBorder="1" applyAlignment="1">
      <alignment horizontal="center" vertical="center"/>
    </xf>
    <xf numFmtId="44" fontId="7" fillId="0" borderId="6" xfId="0" applyNumberFormat="1" applyFont="1" applyBorder="1" applyAlignment="1">
      <alignment vertical="center"/>
    </xf>
    <xf numFmtId="44" fontId="7" fillId="0" borderId="15" xfId="0" applyNumberFormat="1" applyFont="1" applyBorder="1" applyAlignment="1">
      <alignment horizontal="center" vertical="center"/>
    </xf>
    <xf numFmtId="44" fontId="2" fillId="0" borderId="15" xfId="1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vertical="center"/>
    </xf>
    <xf numFmtId="44" fontId="7" fillId="0" borderId="22" xfId="0" applyNumberFormat="1" applyFont="1" applyBorder="1" applyAlignment="1">
      <alignment horizontal="center" vertical="center"/>
    </xf>
    <xf numFmtId="44" fontId="2" fillId="0" borderId="22" xfId="1" applyNumberFormat="1" applyFont="1" applyBorder="1" applyAlignment="1">
      <alignment horizontal="center" vertical="center"/>
    </xf>
    <xf numFmtId="44" fontId="7" fillId="0" borderId="23" xfId="0" applyNumberFormat="1" applyFont="1" applyBorder="1" applyAlignment="1">
      <alignment vertical="center"/>
    </xf>
    <xf numFmtId="44" fontId="7" fillId="0" borderId="14" xfId="0" applyNumberFormat="1" applyFont="1" applyBorder="1" applyAlignment="1">
      <alignment horizontal="center" vertical="center"/>
    </xf>
    <xf numFmtId="44" fontId="2" fillId="0" borderId="14" xfId="1" applyNumberFormat="1" applyFont="1" applyBorder="1" applyAlignment="1">
      <alignment horizontal="center" vertical="center"/>
    </xf>
    <xf numFmtId="44" fontId="7" fillId="0" borderId="13" xfId="0" applyNumberFormat="1" applyFont="1" applyBorder="1" applyAlignment="1">
      <alignment vertical="center"/>
    </xf>
    <xf numFmtId="44" fontId="13" fillId="0" borderId="13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4" fontId="7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44" fontId="7" fillId="0" borderId="5" xfId="0" applyNumberFormat="1" applyFont="1" applyBorder="1" applyAlignment="1">
      <alignment horizontal="center" vertical="center"/>
    </xf>
    <xf numFmtId="44" fontId="13" fillId="0" borderId="7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horizontal="center" vertical="center"/>
    </xf>
    <xf numFmtId="44" fontId="14" fillId="2" borderId="9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textRotation="90"/>
    </xf>
    <xf numFmtId="0" fontId="12" fillId="0" borderId="25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showGridLines="0" showZeros="0" tabSelected="1" zoomScaleNormal="100" workbookViewId="0" xr3:uid="{AEA406A1-0E4B-5B11-9CD5-51D6E497D94C}">
      <selection activeCell="H53" sqref="H53"/>
    </sheetView>
  </sheetViews>
  <sheetFormatPr defaultColWidth="11.5" defaultRowHeight="16.5"/>
  <cols>
    <col min="1" max="1" width="9.25" style="1" customWidth="1"/>
    <col min="2" max="2" width="9.5" style="1" customWidth="1"/>
    <col min="3" max="3" width="12.75" style="1" customWidth="1"/>
    <col min="4" max="4" width="9.25" style="1" customWidth="1"/>
    <col min="5" max="5" width="7.125" style="1" bestFit="1" customWidth="1"/>
    <col min="6" max="6" width="11.375" style="1" bestFit="1" customWidth="1"/>
    <col min="7" max="7" width="15.25" style="1" customWidth="1"/>
    <col min="8" max="8" width="16.25" style="1" customWidth="1"/>
    <col min="9" max="9" width="4.75" style="1" customWidth="1"/>
    <col min="10" max="11" width="9.75" style="1" bestFit="1" customWidth="1"/>
    <col min="12" max="12" width="12.625" style="1" bestFit="1" customWidth="1"/>
    <col min="13" max="13" width="11.375" style="1" customWidth="1"/>
    <col min="14" max="14" width="12.25" style="1" bestFit="1" customWidth="1"/>
    <col min="15" max="15" width="0" style="1" hidden="1" customWidth="1"/>
    <col min="16" max="16384" width="11.5" style="1"/>
  </cols>
  <sheetData>
    <row r="1" spans="1:15" ht="18">
      <c r="A1" s="8" t="s">
        <v>0</v>
      </c>
      <c r="G1" s="2"/>
      <c r="H1" s="2"/>
      <c r="I1" s="3"/>
      <c r="N1" s="9"/>
    </row>
    <row r="2" spans="1:15" ht="15" customHeight="1" thickBot="1">
      <c r="I2" s="3"/>
      <c r="J2" s="3"/>
      <c r="K2" s="3"/>
      <c r="N2" s="10" t="s">
        <v>1</v>
      </c>
    </row>
    <row r="3" spans="1:15" s="12" customFormat="1" ht="27.75" customHeight="1" thickTop="1">
      <c r="A3" s="11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/>
      <c r="J3" s="75" t="s">
        <v>10</v>
      </c>
      <c r="K3" s="75" t="s">
        <v>11</v>
      </c>
      <c r="L3" s="75" t="s">
        <v>12</v>
      </c>
      <c r="M3" s="102" t="s">
        <v>13</v>
      </c>
      <c r="N3" s="106" t="s">
        <v>14</v>
      </c>
    </row>
    <row r="4" spans="1:15" s="12" customFormat="1" ht="13.5" customHeight="1">
      <c r="A4" s="13"/>
      <c r="B4" s="14"/>
      <c r="C4" s="15"/>
      <c r="D4" s="15"/>
      <c r="E4" s="100" t="s">
        <v>15</v>
      </c>
      <c r="F4" s="16">
        <v>3.81</v>
      </c>
      <c r="G4" s="17">
        <v>240</v>
      </c>
      <c r="H4" s="16">
        <v>4.2</v>
      </c>
      <c r="I4" s="16"/>
      <c r="J4" s="16">
        <v>74</v>
      </c>
      <c r="K4" s="16">
        <v>88</v>
      </c>
      <c r="L4" s="73"/>
      <c r="M4" s="100"/>
      <c r="N4" s="107"/>
    </row>
    <row r="5" spans="1:15" s="12" customFormat="1" ht="14.25" thickBot="1">
      <c r="A5" s="18"/>
      <c r="B5" s="19"/>
      <c r="C5" s="74"/>
      <c r="D5" s="74" t="s">
        <v>16</v>
      </c>
      <c r="E5" s="101"/>
      <c r="F5" s="74" t="s">
        <v>17</v>
      </c>
      <c r="G5" s="74" t="s">
        <v>18</v>
      </c>
      <c r="H5" s="74" t="s">
        <v>19</v>
      </c>
      <c r="I5" s="74"/>
      <c r="J5" s="74" t="s">
        <v>20</v>
      </c>
      <c r="K5" s="74" t="s">
        <v>20</v>
      </c>
      <c r="L5" s="74" t="s">
        <v>18</v>
      </c>
      <c r="M5" s="101"/>
      <c r="N5" s="108"/>
    </row>
    <row r="6" spans="1:15" s="23" customFormat="1" ht="13.5" customHeight="1">
      <c r="A6" s="109" t="s">
        <v>21</v>
      </c>
      <c r="B6" s="111" t="s">
        <v>22</v>
      </c>
      <c r="C6" s="20" t="s">
        <v>23</v>
      </c>
      <c r="D6" s="21">
        <v>34</v>
      </c>
      <c r="E6" s="21">
        <v>12</v>
      </c>
      <c r="F6" s="76">
        <f>+D6*$F$4*12</f>
        <v>1554.48</v>
      </c>
      <c r="G6" s="76">
        <v>240</v>
      </c>
      <c r="H6" s="76">
        <f>+E6*$H$4</f>
        <v>50.400000000000006</v>
      </c>
      <c r="I6" s="22">
        <v>12</v>
      </c>
      <c r="J6" s="77">
        <f>+I6*$J$4</f>
        <v>888</v>
      </c>
      <c r="K6" s="77"/>
      <c r="L6" s="76">
        <f>+F6+G6+H6+J6+K6</f>
        <v>2732.88</v>
      </c>
      <c r="M6" s="21">
        <v>450</v>
      </c>
      <c r="N6" s="78">
        <f>+L6*M6</f>
        <v>1229796</v>
      </c>
      <c r="O6" s="23">
        <f t="shared" ref="O6:O26" si="0">+E7*M7</f>
        <v>3600</v>
      </c>
    </row>
    <row r="7" spans="1:15" s="23" customFormat="1" ht="15.75">
      <c r="A7" s="110"/>
      <c r="B7" s="112"/>
      <c r="C7" s="24" t="s">
        <v>24</v>
      </c>
      <c r="D7" s="25">
        <v>26</v>
      </c>
      <c r="E7" s="25">
        <v>8</v>
      </c>
      <c r="F7" s="79">
        <f>+D7*$F$4*12</f>
        <v>1188.72</v>
      </c>
      <c r="G7" s="79"/>
      <c r="H7" s="79">
        <f>+E7*$H$4</f>
        <v>33.6</v>
      </c>
      <c r="I7" s="26">
        <v>4</v>
      </c>
      <c r="J7" s="80">
        <f t="shared" ref="J7:J25" si="1">+I7*$J$4</f>
        <v>296</v>
      </c>
      <c r="K7" s="80">
        <f>4*($K$4)</f>
        <v>352</v>
      </c>
      <c r="L7" s="79">
        <f t="shared" ref="L7:L42" si="2">+F7+G7+H7+J7+K7</f>
        <v>1870.32</v>
      </c>
      <c r="M7" s="25">
        <v>450</v>
      </c>
      <c r="N7" s="81">
        <f t="shared" ref="N7:N42" si="3">+L7*M7</f>
        <v>841644</v>
      </c>
      <c r="O7" s="23">
        <f t="shared" si="0"/>
        <v>400</v>
      </c>
    </row>
    <row r="8" spans="1:15" s="23" customFormat="1" ht="15.75">
      <c r="A8" s="110"/>
      <c r="B8" s="112"/>
      <c r="C8" s="24" t="s">
        <v>24</v>
      </c>
      <c r="D8" s="25">
        <v>26</v>
      </c>
      <c r="E8" s="25">
        <v>8</v>
      </c>
      <c r="F8" s="79">
        <f t="shared" ref="F8:F42" si="4">+D8*$F$4*12</f>
        <v>1188.72</v>
      </c>
      <c r="G8" s="79"/>
      <c r="H8" s="79">
        <f t="shared" ref="H8:H42" si="5">+E8*$H$4</f>
        <v>33.6</v>
      </c>
      <c r="I8" s="26">
        <v>4</v>
      </c>
      <c r="J8" s="80">
        <f t="shared" si="1"/>
        <v>296</v>
      </c>
      <c r="K8" s="80">
        <f>4*($K$4)</f>
        <v>352</v>
      </c>
      <c r="L8" s="79">
        <f t="shared" si="2"/>
        <v>1870.32</v>
      </c>
      <c r="M8" s="25">
        <v>50</v>
      </c>
      <c r="N8" s="81">
        <f t="shared" si="3"/>
        <v>93516</v>
      </c>
      <c r="O8" s="23">
        <f t="shared" si="0"/>
        <v>832</v>
      </c>
    </row>
    <row r="9" spans="1:15" s="23" customFormat="1" ht="13.5">
      <c r="A9" s="110"/>
      <c r="B9" s="113"/>
      <c r="C9" s="28" t="s">
        <v>25</v>
      </c>
      <c r="D9" s="29">
        <v>26</v>
      </c>
      <c r="E9" s="29">
        <v>8</v>
      </c>
      <c r="F9" s="82">
        <f t="shared" si="4"/>
        <v>1188.72</v>
      </c>
      <c r="G9" s="82"/>
      <c r="H9" s="82">
        <f t="shared" si="5"/>
        <v>33.6</v>
      </c>
      <c r="I9" s="30">
        <v>8</v>
      </c>
      <c r="J9" s="83">
        <f t="shared" si="1"/>
        <v>592</v>
      </c>
      <c r="K9" s="83"/>
      <c r="L9" s="82">
        <f t="shared" si="2"/>
        <v>1814.32</v>
      </c>
      <c r="M9" s="29">
        <v>104</v>
      </c>
      <c r="N9" s="84">
        <f t="shared" si="3"/>
        <v>188689.28</v>
      </c>
      <c r="O9" s="23">
        <f t="shared" si="0"/>
        <v>732</v>
      </c>
    </row>
    <row r="10" spans="1:15" s="23" customFormat="1" ht="13.5" customHeight="1">
      <c r="A10" s="110"/>
      <c r="B10" s="114" t="s">
        <v>26</v>
      </c>
      <c r="C10" s="31" t="s">
        <v>27</v>
      </c>
      <c r="D10" s="32">
        <v>26</v>
      </c>
      <c r="E10" s="32">
        <v>12</v>
      </c>
      <c r="F10" s="85">
        <f t="shared" si="4"/>
        <v>1188.72</v>
      </c>
      <c r="G10" s="85"/>
      <c r="H10" s="85">
        <f t="shared" si="5"/>
        <v>50.400000000000006</v>
      </c>
      <c r="I10" s="33">
        <v>12</v>
      </c>
      <c r="J10" s="86">
        <f t="shared" si="1"/>
        <v>888</v>
      </c>
      <c r="K10" s="86"/>
      <c r="L10" s="85">
        <f t="shared" si="2"/>
        <v>2127.12</v>
      </c>
      <c r="M10" s="32">
        <v>61</v>
      </c>
      <c r="N10" s="87">
        <f t="shared" si="3"/>
        <v>129754.31999999999</v>
      </c>
      <c r="O10" s="23">
        <f t="shared" si="0"/>
        <v>366</v>
      </c>
    </row>
    <row r="11" spans="1:15" s="23" customFormat="1" ht="13.5">
      <c r="A11" s="110"/>
      <c r="B11" s="112"/>
      <c r="C11" s="24" t="s">
        <v>28</v>
      </c>
      <c r="D11" s="25">
        <v>26</v>
      </c>
      <c r="E11" s="25">
        <v>6</v>
      </c>
      <c r="F11" s="79">
        <f t="shared" si="4"/>
        <v>1188.72</v>
      </c>
      <c r="G11" s="79"/>
      <c r="H11" s="79">
        <f t="shared" si="5"/>
        <v>25.200000000000003</v>
      </c>
      <c r="I11" s="26">
        <v>6</v>
      </c>
      <c r="J11" s="80">
        <f t="shared" si="1"/>
        <v>444</v>
      </c>
      <c r="K11" s="80"/>
      <c r="L11" s="79">
        <f t="shared" si="2"/>
        <v>1657.92</v>
      </c>
      <c r="M11" s="25">
        <v>61</v>
      </c>
      <c r="N11" s="81">
        <f t="shared" si="3"/>
        <v>101133.12000000001</v>
      </c>
      <c r="O11" s="23">
        <f t="shared" si="0"/>
        <v>732</v>
      </c>
    </row>
    <row r="12" spans="1:15" s="23" customFormat="1" ht="13.5">
      <c r="A12" s="110"/>
      <c r="B12" s="112"/>
      <c r="C12" s="35" t="s">
        <v>29</v>
      </c>
      <c r="D12" s="25">
        <v>34</v>
      </c>
      <c r="E12" s="25">
        <v>12</v>
      </c>
      <c r="F12" s="79">
        <f t="shared" si="4"/>
        <v>1554.48</v>
      </c>
      <c r="G12" s="79"/>
      <c r="H12" s="79">
        <f t="shared" si="5"/>
        <v>50.400000000000006</v>
      </c>
      <c r="I12" s="26">
        <v>12</v>
      </c>
      <c r="J12" s="80">
        <f t="shared" si="1"/>
        <v>888</v>
      </c>
      <c r="K12" s="80"/>
      <c r="L12" s="79">
        <f t="shared" si="2"/>
        <v>2492.88</v>
      </c>
      <c r="M12" s="25">
        <v>61</v>
      </c>
      <c r="N12" s="81">
        <f t="shared" si="3"/>
        <v>152065.68</v>
      </c>
      <c r="O12" s="23">
        <f t="shared" si="0"/>
        <v>732</v>
      </c>
    </row>
    <row r="13" spans="1:15" s="23" customFormat="1" ht="13.5">
      <c r="A13" s="110"/>
      <c r="B13" s="112"/>
      <c r="C13" s="24" t="s">
        <v>30</v>
      </c>
      <c r="D13" s="25">
        <v>34</v>
      </c>
      <c r="E13" s="25">
        <v>12</v>
      </c>
      <c r="F13" s="79">
        <f t="shared" si="4"/>
        <v>1554.48</v>
      </c>
      <c r="G13" s="79">
        <v>240</v>
      </c>
      <c r="H13" s="79">
        <f t="shared" si="5"/>
        <v>50.400000000000006</v>
      </c>
      <c r="I13" s="26">
        <v>12</v>
      </c>
      <c r="J13" s="80">
        <f t="shared" si="1"/>
        <v>888</v>
      </c>
      <c r="K13" s="80"/>
      <c r="L13" s="79">
        <f t="shared" si="2"/>
        <v>2732.88</v>
      </c>
      <c r="M13" s="25">
        <v>61</v>
      </c>
      <c r="N13" s="81">
        <f t="shared" si="3"/>
        <v>166705.68</v>
      </c>
      <c r="O13" s="23">
        <f t="shared" si="0"/>
        <v>732</v>
      </c>
    </row>
    <row r="14" spans="1:15" s="23" customFormat="1" ht="13.5">
      <c r="A14" s="110"/>
      <c r="B14" s="112"/>
      <c r="C14" s="24" t="s">
        <v>31</v>
      </c>
      <c r="D14" s="25">
        <v>34</v>
      </c>
      <c r="E14" s="25">
        <v>12</v>
      </c>
      <c r="F14" s="79">
        <f t="shared" si="4"/>
        <v>1554.48</v>
      </c>
      <c r="G14" s="79">
        <v>240</v>
      </c>
      <c r="H14" s="79">
        <f t="shared" si="5"/>
        <v>50.400000000000006</v>
      </c>
      <c r="I14" s="26">
        <v>12</v>
      </c>
      <c r="J14" s="80">
        <f t="shared" si="1"/>
        <v>888</v>
      </c>
      <c r="K14" s="80"/>
      <c r="L14" s="79">
        <f t="shared" si="2"/>
        <v>2732.88</v>
      </c>
      <c r="M14" s="25">
        <v>61</v>
      </c>
      <c r="N14" s="81">
        <f t="shared" si="3"/>
        <v>166705.68</v>
      </c>
      <c r="O14" s="23">
        <f t="shared" si="0"/>
        <v>732</v>
      </c>
    </row>
    <row r="15" spans="1:15" s="23" customFormat="1" ht="13.5">
      <c r="A15" s="110"/>
      <c r="B15" s="112"/>
      <c r="C15" s="24" t="s">
        <v>23</v>
      </c>
      <c r="D15" s="25">
        <v>34</v>
      </c>
      <c r="E15" s="25">
        <v>12</v>
      </c>
      <c r="F15" s="79">
        <f t="shared" si="4"/>
        <v>1554.48</v>
      </c>
      <c r="G15" s="79">
        <v>240</v>
      </c>
      <c r="H15" s="79">
        <f t="shared" si="5"/>
        <v>50.400000000000006</v>
      </c>
      <c r="I15" s="26">
        <v>12</v>
      </c>
      <c r="J15" s="80">
        <f t="shared" si="1"/>
        <v>888</v>
      </c>
      <c r="K15" s="80"/>
      <c r="L15" s="79">
        <f t="shared" si="2"/>
        <v>2732.88</v>
      </c>
      <c r="M15" s="25">
        <v>61</v>
      </c>
      <c r="N15" s="81">
        <f t="shared" si="3"/>
        <v>166705.68</v>
      </c>
      <c r="O15" s="23">
        <f t="shared" si="0"/>
        <v>4284</v>
      </c>
    </row>
    <row r="16" spans="1:15" s="23" customFormat="1" ht="13.5">
      <c r="A16" s="110"/>
      <c r="B16" s="112"/>
      <c r="C16" s="24" t="s">
        <v>32</v>
      </c>
      <c r="D16" s="25">
        <v>34</v>
      </c>
      <c r="E16" s="25">
        <v>12</v>
      </c>
      <c r="F16" s="79">
        <f t="shared" si="4"/>
        <v>1554.48</v>
      </c>
      <c r="G16" s="79"/>
      <c r="H16" s="79">
        <f t="shared" si="5"/>
        <v>50.400000000000006</v>
      </c>
      <c r="I16" s="26">
        <v>12</v>
      </c>
      <c r="J16" s="80">
        <f t="shared" si="1"/>
        <v>888</v>
      </c>
      <c r="K16" s="80"/>
      <c r="L16" s="79">
        <f t="shared" si="2"/>
        <v>2492.88</v>
      </c>
      <c r="M16" s="25">
        <v>357</v>
      </c>
      <c r="N16" s="81">
        <f t="shared" si="3"/>
        <v>889958.16</v>
      </c>
      <c r="O16" s="23">
        <f>+E18*M18</f>
        <v>1098</v>
      </c>
    </row>
    <row r="17" spans="1:15" s="23" customFormat="1" ht="13.5">
      <c r="A17" s="110"/>
      <c r="B17" s="112"/>
      <c r="C17" s="24" t="s">
        <v>33</v>
      </c>
      <c r="D17" s="25">
        <v>26</v>
      </c>
      <c r="E17" s="25">
        <v>12</v>
      </c>
      <c r="F17" s="79">
        <f t="shared" si="4"/>
        <v>1188.72</v>
      </c>
      <c r="G17" s="79"/>
      <c r="H17" s="79">
        <f t="shared" si="5"/>
        <v>50.400000000000006</v>
      </c>
      <c r="I17" s="26">
        <v>12</v>
      </c>
      <c r="J17" s="80">
        <f t="shared" si="1"/>
        <v>888</v>
      </c>
      <c r="K17" s="80"/>
      <c r="L17" s="79">
        <f t="shared" si="2"/>
        <v>2127.12</v>
      </c>
      <c r="M17" s="25">
        <v>70</v>
      </c>
      <c r="N17" s="81">
        <f t="shared" si="3"/>
        <v>148898.4</v>
      </c>
    </row>
    <row r="18" spans="1:15" s="23" customFormat="1" ht="13.5">
      <c r="A18" s="110"/>
      <c r="B18" s="112"/>
      <c r="C18" s="24" t="s">
        <v>34</v>
      </c>
      <c r="D18" s="25">
        <v>26</v>
      </c>
      <c r="E18" s="25">
        <v>18</v>
      </c>
      <c r="F18" s="79">
        <f t="shared" si="4"/>
        <v>1188.72</v>
      </c>
      <c r="G18" s="79"/>
      <c r="H18" s="79">
        <f t="shared" si="5"/>
        <v>75.600000000000009</v>
      </c>
      <c r="I18" s="26">
        <v>18</v>
      </c>
      <c r="J18" s="80">
        <f t="shared" si="1"/>
        <v>1332</v>
      </c>
      <c r="K18" s="80"/>
      <c r="L18" s="79">
        <f t="shared" si="2"/>
        <v>2596.3199999999997</v>
      </c>
      <c r="M18" s="25">
        <v>61</v>
      </c>
      <c r="N18" s="81">
        <f t="shared" si="3"/>
        <v>158375.51999999999</v>
      </c>
      <c r="O18" s="23">
        <f t="shared" si="0"/>
        <v>1098</v>
      </c>
    </row>
    <row r="19" spans="1:15" s="23" customFormat="1" ht="13.5">
      <c r="A19" s="110"/>
      <c r="B19" s="112"/>
      <c r="C19" s="24" t="s">
        <v>35</v>
      </c>
      <c r="D19" s="25">
        <v>26</v>
      </c>
      <c r="E19" s="25">
        <v>18</v>
      </c>
      <c r="F19" s="79">
        <f t="shared" si="4"/>
        <v>1188.72</v>
      </c>
      <c r="G19" s="79"/>
      <c r="H19" s="79">
        <f t="shared" si="5"/>
        <v>75.600000000000009</v>
      </c>
      <c r="I19" s="26">
        <v>18</v>
      </c>
      <c r="J19" s="80">
        <f t="shared" si="1"/>
        <v>1332</v>
      </c>
      <c r="K19" s="80"/>
      <c r="L19" s="79">
        <f t="shared" si="2"/>
        <v>2596.3199999999997</v>
      </c>
      <c r="M19" s="25">
        <v>61</v>
      </c>
      <c r="N19" s="81">
        <f t="shared" si="3"/>
        <v>158375.51999999999</v>
      </c>
      <c r="O19" s="23">
        <f t="shared" si="0"/>
        <v>366</v>
      </c>
    </row>
    <row r="20" spans="1:15" s="23" customFormat="1" ht="13.5">
      <c r="A20" s="110"/>
      <c r="B20" s="112"/>
      <c r="C20" s="24" t="s">
        <v>36</v>
      </c>
      <c r="D20" s="25">
        <v>34</v>
      </c>
      <c r="E20" s="25">
        <v>6</v>
      </c>
      <c r="F20" s="79">
        <f t="shared" si="4"/>
        <v>1554.48</v>
      </c>
      <c r="G20" s="79"/>
      <c r="H20" s="79">
        <f t="shared" si="5"/>
        <v>25.200000000000003</v>
      </c>
      <c r="I20" s="26">
        <v>6</v>
      </c>
      <c r="J20" s="80">
        <f t="shared" si="1"/>
        <v>444</v>
      </c>
      <c r="K20" s="80"/>
      <c r="L20" s="79">
        <f t="shared" si="2"/>
        <v>2023.68</v>
      </c>
      <c r="M20" s="25">
        <v>61</v>
      </c>
      <c r="N20" s="81">
        <f t="shared" si="3"/>
        <v>123444.48000000001</v>
      </c>
      <c r="O20" s="23">
        <f t="shared" si="0"/>
        <v>732</v>
      </c>
    </row>
    <row r="21" spans="1:15" s="23" customFormat="1" ht="13.5">
      <c r="A21" s="110"/>
      <c r="B21" s="112"/>
      <c r="C21" s="24" t="s">
        <v>37</v>
      </c>
      <c r="D21" s="25">
        <v>34</v>
      </c>
      <c r="E21" s="25">
        <v>12</v>
      </c>
      <c r="F21" s="79">
        <f t="shared" si="4"/>
        <v>1554.48</v>
      </c>
      <c r="G21" s="79"/>
      <c r="H21" s="79">
        <f t="shared" si="5"/>
        <v>50.400000000000006</v>
      </c>
      <c r="I21" s="26">
        <v>12</v>
      </c>
      <c r="J21" s="80">
        <f t="shared" si="1"/>
        <v>888</v>
      </c>
      <c r="K21" s="80"/>
      <c r="L21" s="79">
        <f t="shared" si="2"/>
        <v>2492.88</v>
      </c>
      <c r="M21" s="25">
        <v>61</v>
      </c>
      <c r="N21" s="81">
        <f t="shared" si="3"/>
        <v>152065.68</v>
      </c>
      <c r="O21" s="23">
        <f t="shared" si="0"/>
        <v>732</v>
      </c>
    </row>
    <row r="22" spans="1:15" s="23" customFormat="1" ht="13.5">
      <c r="A22" s="110"/>
      <c r="B22" s="112"/>
      <c r="C22" s="24" t="s">
        <v>38</v>
      </c>
      <c r="D22" s="25">
        <v>34</v>
      </c>
      <c r="E22" s="25">
        <v>12</v>
      </c>
      <c r="F22" s="79">
        <f t="shared" si="4"/>
        <v>1554.48</v>
      </c>
      <c r="G22" s="79"/>
      <c r="H22" s="79">
        <f t="shared" si="5"/>
        <v>50.400000000000006</v>
      </c>
      <c r="I22" s="26">
        <v>12</v>
      </c>
      <c r="J22" s="80">
        <f t="shared" si="1"/>
        <v>888</v>
      </c>
      <c r="K22" s="80"/>
      <c r="L22" s="79">
        <f t="shared" si="2"/>
        <v>2492.88</v>
      </c>
      <c r="M22" s="25">
        <v>61</v>
      </c>
      <c r="N22" s="81">
        <f t="shared" si="3"/>
        <v>152065.68</v>
      </c>
      <c r="O22" s="23">
        <f t="shared" si="0"/>
        <v>1098</v>
      </c>
    </row>
    <row r="23" spans="1:15" s="23" customFormat="1" ht="13.5">
      <c r="A23" s="110"/>
      <c r="B23" s="112"/>
      <c r="C23" s="24" t="s">
        <v>39</v>
      </c>
      <c r="D23" s="25">
        <v>26</v>
      </c>
      <c r="E23" s="25">
        <v>18</v>
      </c>
      <c r="F23" s="79">
        <f t="shared" si="4"/>
        <v>1188.72</v>
      </c>
      <c r="G23" s="79"/>
      <c r="H23" s="79">
        <f t="shared" si="5"/>
        <v>75.600000000000009</v>
      </c>
      <c r="I23" s="26">
        <v>18</v>
      </c>
      <c r="J23" s="80">
        <f t="shared" si="1"/>
        <v>1332</v>
      </c>
      <c r="K23" s="80"/>
      <c r="L23" s="79">
        <f t="shared" si="2"/>
        <v>2596.3199999999997</v>
      </c>
      <c r="M23" s="25">
        <v>61</v>
      </c>
      <c r="N23" s="81">
        <f t="shared" si="3"/>
        <v>158375.51999999999</v>
      </c>
      <c r="O23" s="23">
        <f t="shared" si="0"/>
        <v>1098</v>
      </c>
    </row>
    <row r="24" spans="1:15" s="23" customFormat="1" ht="13.5">
      <c r="A24" s="110"/>
      <c r="B24" s="112"/>
      <c r="C24" s="35" t="s">
        <v>40</v>
      </c>
      <c r="D24" s="25">
        <v>26</v>
      </c>
      <c r="E24" s="25">
        <v>18</v>
      </c>
      <c r="F24" s="79">
        <f t="shared" si="4"/>
        <v>1188.72</v>
      </c>
      <c r="G24" s="79"/>
      <c r="H24" s="79">
        <f t="shared" si="5"/>
        <v>75.600000000000009</v>
      </c>
      <c r="I24" s="26">
        <v>18</v>
      </c>
      <c r="J24" s="80">
        <f t="shared" si="1"/>
        <v>1332</v>
      </c>
      <c r="K24" s="80"/>
      <c r="L24" s="79">
        <f t="shared" si="2"/>
        <v>2596.3199999999997</v>
      </c>
      <c r="M24" s="25">
        <v>61</v>
      </c>
      <c r="N24" s="81">
        <f t="shared" si="3"/>
        <v>158375.51999999999</v>
      </c>
      <c r="O24" s="23">
        <f t="shared" si="0"/>
        <v>1464</v>
      </c>
    </row>
    <row r="25" spans="1:15" s="23" customFormat="1" ht="13.5">
      <c r="A25" s="110"/>
      <c r="B25" s="112"/>
      <c r="C25" s="36" t="s">
        <v>41</v>
      </c>
      <c r="D25" s="25">
        <v>26</v>
      </c>
      <c r="E25" s="25">
        <v>4</v>
      </c>
      <c r="F25" s="79">
        <f t="shared" si="4"/>
        <v>1188.72</v>
      </c>
      <c r="G25" s="79"/>
      <c r="H25" s="79">
        <f t="shared" si="5"/>
        <v>16.8</v>
      </c>
      <c r="I25" s="26">
        <v>4</v>
      </c>
      <c r="J25" s="80">
        <f t="shared" si="1"/>
        <v>296</v>
      </c>
      <c r="K25" s="80"/>
      <c r="L25" s="79">
        <f t="shared" si="2"/>
        <v>1501.52</v>
      </c>
      <c r="M25" s="25">
        <v>366</v>
      </c>
      <c r="N25" s="81">
        <f t="shared" si="3"/>
        <v>549556.31999999995</v>
      </c>
      <c r="O25" s="23">
        <f t="shared" si="0"/>
        <v>42</v>
      </c>
    </row>
    <row r="26" spans="1:15" s="23" customFormat="1" ht="13.5" customHeight="1">
      <c r="A26" s="110"/>
      <c r="B26" s="114" t="s">
        <v>42</v>
      </c>
      <c r="C26" s="37" t="s">
        <v>43</v>
      </c>
      <c r="D26" s="32">
        <v>26</v>
      </c>
      <c r="E26" s="32">
        <v>6</v>
      </c>
      <c r="F26" s="85">
        <f t="shared" si="4"/>
        <v>1188.72</v>
      </c>
      <c r="G26" s="85"/>
      <c r="H26" s="85"/>
      <c r="I26" s="34"/>
      <c r="J26" s="86"/>
      <c r="K26" s="86"/>
      <c r="L26" s="85">
        <f t="shared" si="2"/>
        <v>1188.72</v>
      </c>
      <c r="M26" s="32">
        <v>7</v>
      </c>
      <c r="N26" s="87">
        <f t="shared" si="3"/>
        <v>8321.0400000000009</v>
      </c>
      <c r="O26" s="23">
        <f t="shared" si="0"/>
        <v>28</v>
      </c>
    </row>
    <row r="27" spans="1:15" s="23" customFormat="1" ht="13.5">
      <c r="A27" s="110"/>
      <c r="B27" s="112"/>
      <c r="C27" s="36" t="s">
        <v>44</v>
      </c>
      <c r="D27" s="25">
        <v>34</v>
      </c>
      <c r="E27" s="25">
        <v>4</v>
      </c>
      <c r="F27" s="79">
        <f t="shared" si="4"/>
        <v>1554.48</v>
      </c>
      <c r="G27" s="79"/>
      <c r="H27" s="79"/>
      <c r="I27" s="27"/>
      <c r="J27" s="80"/>
      <c r="K27" s="80"/>
      <c r="L27" s="79">
        <f t="shared" si="2"/>
        <v>1554.48</v>
      </c>
      <c r="M27" s="25">
        <v>7</v>
      </c>
      <c r="N27" s="81">
        <f t="shared" si="3"/>
        <v>10881.36</v>
      </c>
    </row>
    <row r="28" spans="1:15" s="23" customFormat="1" ht="13.5">
      <c r="A28" s="110"/>
      <c r="B28" s="112"/>
      <c r="C28" s="24" t="s">
        <v>45</v>
      </c>
      <c r="D28" s="25">
        <v>26</v>
      </c>
      <c r="E28" s="25">
        <v>8</v>
      </c>
      <c r="F28" s="79">
        <f t="shared" si="4"/>
        <v>1188.72</v>
      </c>
      <c r="G28" s="79"/>
      <c r="H28" s="79"/>
      <c r="I28" s="27"/>
      <c r="J28" s="80"/>
      <c r="K28" s="80"/>
      <c r="L28" s="79">
        <f t="shared" si="2"/>
        <v>1188.72</v>
      </c>
      <c r="M28" s="25">
        <v>14</v>
      </c>
      <c r="N28" s="81">
        <f t="shared" si="3"/>
        <v>16642.080000000002</v>
      </c>
    </row>
    <row r="29" spans="1:15" s="23" customFormat="1" ht="13.5">
      <c r="A29" s="110"/>
      <c r="B29" s="112"/>
      <c r="C29" s="24" t="s">
        <v>46</v>
      </c>
      <c r="D29" s="25">
        <v>26</v>
      </c>
      <c r="E29" s="25">
        <v>6</v>
      </c>
      <c r="F29" s="79">
        <f t="shared" si="4"/>
        <v>1188.72</v>
      </c>
      <c r="G29" s="79"/>
      <c r="H29" s="79"/>
      <c r="I29" s="27"/>
      <c r="J29" s="80"/>
      <c r="K29" s="80"/>
      <c r="L29" s="79">
        <f t="shared" si="2"/>
        <v>1188.72</v>
      </c>
      <c r="M29" s="25">
        <v>3</v>
      </c>
      <c r="N29" s="81">
        <f t="shared" si="3"/>
        <v>3566.16</v>
      </c>
    </row>
    <row r="30" spans="1:15" s="23" customFormat="1" ht="13.5">
      <c r="A30" s="110"/>
      <c r="B30" s="112"/>
      <c r="C30" s="24" t="s">
        <v>47</v>
      </c>
      <c r="D30" s="25">
        <v>34</v>
      </c>
      <c r="E30" s="25">
        <v>6</v>
      </c>
      <c r="F30" s="79">
        <f t="shared" si="4"/>
        <v>1554.48</v>
      </c>
      <c r="G30" s="79"/>
      <c r="H30" s="79"/>
      <c r="I30" s="27"/>
      <c r="J30" s="80"/>
      <c r="K30" s="80"/>
      <c r="L30" s="79">
        <f t="shared" si="2"/>
        <v>1554.48</v>
      </c>
      <c r="M30" s="25">
        <v>3</v>
      </c>
      <c r="N30" s="81">
        <f t="shared" si="3"/>
        <v>4663.4400000000005</v>
      </c>
    </row>
    <row r="31" spans="1:15" s="23" customFormat="1" ht="14.25" thickBot="1">
      <c r="A31" s="110"/>
      <c r="B31" s="115"/>
      <c r="C31" s="38" t="s">
        <v>48</v>
      </c>
      <c r="D31" s="39">
        <v>26</v>
      </c>
      <c r="E31" s="39">
        <v>10</v>
      </c>
      <c r="F31" s="88">
        <f t="shared" si="4"/>
        <v>1188.72</v>
      </c>
      <c r="G31" s="88"/>
      <c r="H31" s="88"/>
      <c r="I31" s="40"/>
      <c r="J31" s="89"/>
      <c r="K31" s="89"/>
      <c r="L31" s="88">
        <f t="shared" si="2"/>
        <v>1188.72</v>
      </c>
      <c r="M31" s="39">
        <v>3</v>
      </c>
      <c r="N31" s="90">
        <f t="shared" si="3"/>
        <v>3566.16</v>
      </c>
    </row>
    <row r="32" spans="1:15" s="23" customFormat="1" ht="15.75" customHeight="1">
      <c r="A32" s="103" t="s">
        <v>49</v>
      </c>
      <c r="B32" s="41"/>
      <c r="C32" s="42" t="s">
        <v>50</v>
      </c>
      <c r="D32" s="21">
        <v>34</v>
      </c>
      <c r="E32" s="21">
        <v>18</v>
      </c>
      <c r="F32" s="76"/>
      <c r="G32" s="76"/>
      <c r="H32" s="76">
        <f t="shared" si="5"/>
        <v>75.600000000000009</v>
      </c>
      <c r="I32" s="22">
        <v>10</v>
      </c>
      <c r="J32" s="77">
        <f t="shared" ref="J32:J42" si="6">+I32*$J$4</f>
        <v>740</v>
      </c>
      <c r="K32" s="80">
        <f>8*($K$4)</f>
        <v>704</v>
      </c>
      <c r="L32" s="76">
        <f t="shared" si="2"/>
        <v>1519.6</v>
      </c>
      <c r="M32" s="21">
        <v>955</v>
      </c>
      <c r="N32" s="78">
        <f t="shared" si="3"/>
        <v>1451218</v>
      </c>
    </row>
    <row r="33" spans="1:15" s="23" customFormat="1" ht="13.5">
      <c r="A33" s="104"/>
      <c r="B33" s="43"/>
      <c r="C33" s="24" t="s">
        <v>51</v>
      </c>
      <c r="D33" s="25">
        <v>34</v>
      </c>
      <c r="E33" s="25">
        <v>6</v>
      </c>
      <c r="F33" s="79"/>
      <c r="G33" s="79"/>
      <c r="H33" s="79">
        <f t="shared" si="5"/>
        <v>25.200000000000003</v>
      </c>
      <c r="I33" s="26">
        <v>6</v>
      </c>
      <c r="J33" s="80">
        <f t="shared" si="6"/>
        <v>444</v>
      </c>
      <c r="K33" s="80"/>
      <c r="L33" s="79">
        <f t="shared" si="2"/>
        <v>469.2</v>
      </c>
      <c r="M33" s="25">
        <v>466</v>
      </c>
      <c r="N33" s="81">
        <f t="shared" si="3"/>
        <v>218647.19999999998</v>
      </c>
    </row>
    <row r="34" spans="1:15" s="23" customFormat="1" ht="13.5">
      <c r="A34" s="104"/>
      <c r="B34" s="43"/>
      <c r="C34" s="44" t="s">
        <v>52</v>
      </c>
      <c r="D34" s="25">
        <v>34</v>
      </c>
      <c r="E34" s="25">
        <v>18</v>
      </c>
      <c r="F34" s="79">
        <f t="shared" si="4"/>
        <v>1554.48</v>
      </c>
      <c r="G34" s="79"/>
      <c r="H34" s="79">
        <f t="shared" si="5"/>
        <v>75.600000000000009</v>
      </c>
      <c r="I34" s="26">
        <v>18</v>
      </c>
      <c r="J34" s="80">
        <f t="shared" si="6"/>
        <v>1332</v>
      </c>
      <c r="K34" s="80"/>
      <c r="L34" s="79">
        <f t="shared" si="2"/>
        <v>2962.08</v>
      </c>
      <c r="M34" s="25">
        <v>300</v>
      </c>
      <c r="N34" s="81">
        <f t="shared" si="3"/>
        <v>888624</v>
      </c>
    </row>
    <row r="35" spans="1:15" s="23" customFormat="1" ht="13.5">
      <c r="A35" s="104"/>
      <c r="B35" s="43"/>
      <c r="C35" s="24" t="s">
        <v>53</v>
      </c>
      <c r="D35" s="25">
        <v>26</v>
      </c>
      <c r="E35" s="25">
        <v>12</v>
      </c>
      <c r="F35" s="79">
        <f t="shared" si="4"/>
        <v>1188.72</v>
      </c>
      <c r="G35" s="79"/>
      <c r="H35" s="79">
        <f t="shared" si="5"/>
        <v>50.400000000000006</v>
      </c>
      <c r="I35" s="26">
        <v>12</v>
      </c>
      <c r="J35" s="80">
        <f t="shared" si="6"/>
        <v>888</v>
      </c>
      <c r="K35" s="80"/>
      <c r="L35" s="79">
        <f t="shared" si="2"/>
        <v>2127.12</v>
      </c>
      <c r="M35" s="25">
        <v>327</v>
      </c>
      <c r="N35" s="81">
        <f t="shared" si="3"/>
        <v>695568.24</v>
      </c>
    </row>
    <row r="36" spans="1:15" s="23" customFormat="1" ht="13.5">
      <c r="A36" s="104"/>
      <c r="B36" s="43"/>
      <c r="C36" s="24" t="s">
        <v>41</v>
      </c>
      <c r="D36" s="25">
        <v>26</v>
      </c>
      <c r="E36" s="25">
        <v>4</v>
      </c>
      <c r="F36" s="79">
        <f t="shared" si="4"/>
        <v>1188.72</v>
      </c>
      <c r="G36" s="79"/>
      <c r="H36" s="79">
        <f t="shared" si="5"/>
        <v>16.8</v>
      </c>
      <c r="I36" s="26">
        <v>4</v>
      </c>
      <c r="J36" s="80">
        <f t="shared" si="6"/>
        <v>296</v>
      </c>
      <c r="K36" s="80"/>
      <c r="L36" s="79">
        <f t="shared" si="2"/>
        <v>1501.52</v>
      </c>
      <c r="M36" s="25">
        <v>642</v>
      </c>
      <c r="N36" s="81">
        <f t="shared" si="3"/>
        <v>963975.84</v>
      </c>
    </row>
    <row r="37" spans="1:15" s="23" customFormat="1" ht="15.75">
      <c r="A37" s="104"/>
      <c r="B37" s="45"/>
      <c r="C37" s="36" t="s">
        <v>24</v>
      </c>
      <c r="D37" s="25">
        <v>26</v>
      </c>
      <c r="E37" s="25">
        <v>8</v>
      </c>
      <c r="F37" s="79">
        <f t="shared" si="4"/>
        <v>1188.72</v>
      </c>
      <c r="G37" s="79"/>
      <c r="H37" s="79">
        <f t="shared" si="5"/>
        <v>33.6</v>
      </c>
      <c r="I37" s="26">
        <v>4</v>
      </c>
      <c r="J37" s="80">
        <f t="shared" si="6"/>
        <v>296</v>
      </c>
      <c r="K37" s="80">
        <f>4*($K$4)</f>
        <v>352</v>
      </c>
      <c r="L37" s="79">
        <f t="shared" si="2"/>
        <v>1870.32</v>
      </c>
      <c r="M37" s="25">
        <v>4</v>
      </c>
      <c r="N37" s="81">
        <f t="shared" si="3"/>
        <v>7481.28</v>
      </c>
    </row>
    <row r="38" spans="1:15" s="23" customFormat="1" ht="13.5">
      <c r="A38" s="104"/>
      <c r="B38" s="43"/>
      <c r="C38" s="35" t="s">
        <v>25</v>
      </c>
      <c r="D38" s="25">
        <v>26</v>
      </c>
      <c r="E38" s="25">
        <v>8</v>
      </c>
      <c r="F38" s="79">
        <f t="shared" si="4"/>
        <v>1188.72</v>
      </c>
      <c r="G38" s="79"/>
      <c r="H38" s="79">
        <f t="shared" si="5"/>
        <v>33.6</v>
      </c>
      <c r="I38" s="26">
        <v>8</v>
      </c>
      <c r="J38" s="80">
        <f t="shared" si="6"/>
        <v>592</v>
      </c>
      <c r="K38" s="80"/>
      <c r="L38" s="79">
        <f t="shared" si="2"/>
        <v>1814.32</v>
      </c>
      <c r="M38" s="25">
        <v>7</v>
      </c>
      <c r="N38" s="81">
        <f t="shared" si="3"/>
        <v>12700.24</v>
      </c>
    </row>
    <row r="39" spans="1:15" s="23" customFormat="1" ht="13.5">
      <c r="A39" s="104"/>
      <c r="B39" s="43"/>
      <c r="C39" s="35" t="s">
        <v>30</v>
      </c>
      <c r="D39" s="25">
        <v>34</v>
      </c>
      <c r="E39" s="25">
        <v>12</v>
      </c>
      <c r="F39" s="79">
        <f t="shared" si="4"/>
        <v>1554.48</v>
      </c>
      <c r="G39" s="79">
        <v>240</v>
      </c>
      <c r="H39" s="79">
        <f t="shared" si="5"/>
        <v>50.400000000000006</v>
      </c>
      <c r="I39" s="26">
        <v>12</v>
      </c>
      <c r="J39" s="80">
        <f t="shared" si="6"/>
        <v>888</v>
      </c>
      <c r="K39" s="80"/>
      <c r="L39" s="79">
        <f t="shared" si="2"/>
        <v>2732.88</v>
      </c>
      <c r="M39" s="25">
        <v>1</v>
      </c>
      <c r="N39" s="81">
        <f t="shared" si="3"/>
        <v>2732.88</v>
      </c>
      <c r="O39" s="23">
        <f>+E42*M42</f>
        <v>48</v>
      </c>
    </row>
    <row r="40" spans="1:15" s="23" customFormat="1" ht="13.5">
      <c r="A40" s="104"/>
      <c r="B40" s="43"/>
      <c r="C40" s="36" t="s">
        <v>54</v>
      </c>
      <c r="D40" s="25">
        <v>26</v>
      </c>
      <c r="E40" s="25">
        <v>18</v>
      </c>
      <c r="F40" s="79">
        <f t="shared" si="4"/>
        <v>1188.72</v>
      </c>
      <c r="G40" s="79"/>
      <c r="H40" s="79">
        <f t="shared" si="5"/>
        <v>75.600000000000009</v>
      </c>
      <c r="I40" s="26">
        <v>18</v>
      </c>
      <c r="J40" s="80">
        <f t="shared" si="6"/>
        <v>1332</v>
      </c>
      <c r="K40" s="80"/>
      <c r="L40" s="79">
        <f t="shared" si="2"/>
        <v>2596.3199999999997</v>
      </c>
      <c r="M40" s="25">
        <v>5</v>
      </c>
      <c r="N40" s="81">
        <f t="shared" si="3"/>
        <v>12981.599999999999</v>
      </c>
    </row>
    <row r="41" spans="1:15" s="23" customFormat="1" ht="13.5">
      <c r="A41" s="104"/>
      <c r="B41" s="43"/>
      <c r="C41" s="36" t="s">
        <v>32</v>
      </c>
      <c r="D41" s="25">
        <v>34</v>
      </c>
      <c r="E41" s="25">
        <v>12</v>
      </c>
      <c r="F41" s="79">
        <f t="shared" si="4"/>
        <v>1554.48</v>
      </c>
      <c r="G41" s="79"/>
      <c r="H41" s="79">
        <f t="shared" si="5"/>
        <v>50.400000000000006</v>
      </c>
      <c r="I41" s="26">
        <v>12</v>
      </c>
      <c r="J41" s="80">
        <f t="shared" si="6"/>
        <v>888</v>
      </c>
      <c r="K41" s="80"/>
      <c r="L41" s="79">
        <f t="shared" si="2"/>
        <v>2492.88</v>
      </c>
      <c r="M41" s="25">
        <v>33</v>
      </c>
      <c r="N41" s="81">
        <f t="shared" si="3"/>
        <v>82265.040000000008</v>
      </c>
    </row>
    <row r="42" spans="1:15" s="23" customFormat="1" ht="14.25" thickBot="1">
      <c r="A42" s="105"/>
      <c r="B42" s="46"/>
      <c r="C42" s="47" t="s">
        <v>33</v>
      </c>
      <c r="D42" s="39">
        <v>26</v>
      </c>
      <c r="E42" s="39">
        <v>12</v>
      </c>
      <c r="F42" s="88">
        <f t="shared" si="4"/>
        <v>1188.72</v>
      </c>
      <c r="G42" s="88"/>
      <c r="H42" s="88">
        <f t="shared" si="5"/>
        <v>50.400000000000006</v>
      </c>
      <c r="I42" s="48">
        <v>12</v>
      </c>
      <c r="J42" s="89">
        <f t="shared" si="6"/>
        <v>888</v>
      </c>
      <c r="K42" s="89"/>
      <c r="L42" s="88">
        <f t="shared" si="2"/>
        <v>2127.12</v>
      </c>
      <c r="M42" s="39">
        <v>4</v>
      </c>
      <c r="N42" s="90">
        <f t="shared" si="3"/>
        <v>8508.48</v>
      </c>
    </row>
    <row r="43" spans="1:15" s="23" customFormat="1" ht="14.25" thickBot="1">
      <c r="A43" s="49"/>
      <c r="B43" s="50"/>
      <c r="C43" s="51"/>
      <c r="D43" s="52"/>
      <c r="E43" s="52"/>
      <c r="F43" s="53"/>
      <c r="G43" s="53"/>
      <c r="H43" s="52"/>
      <c r="I43" s="54"/>
      <c r="J43" s="54"/>
      <c r="K43" s="54"/>
      <c r="L43" s="55" t="s">
        <v>55</v>
      </c>
      <c r="M43" s="56">
        <f>SUM(M6:M42)</f>
        <v>5421</v>
      </c>
      <c r="N43" s="91">
        <f>SUM(N6:N42)</f>
        <v>10278549.279999999</v>
      </c>
    </row>
    <row r="44" spans="1:15" s="23" customFormat="1" ht="13.5">
      <c r="A44" s="57"/>
      <c r="C44" s="92" t="s">
        <v>56</v>
      </c>
      <c r="D44" s="92"/>
      <c r="E44" s="92"/>
      <c r="F44" s="92"/>
      <c r="G44" s="58"/>
      <c r="H44" s="59"/>
      <c r="I44" s="60"/>
      <c r="J44" s="61">
        <v>2</v>
      </c>
      <c r="K44" s="62" t="s">
        <v>57</v>
      </c>
      <c r="L44" s="58" t="s">
        <v>58</v>
      </c>
      <c r="M44" s="93">
        <v>142000</v>
      </c>
      <c r="N44" s="81">
        <f>+J44*M44</f>
        <v>284000</v>
      </c>
    </row>
    <row r="45" spans="1:15" s="23" customFormat="1" ht="13.5">
      <c r="A45" s="57"/>
      <c r="C45" s="23" t="s">
        <v>59</v>
      </c>
      <c r="G45" s="58"/>
      <c r="H45" s="59"/>
      <c r="I45" s="60"/>
      <c r="J45" s="61">
        <v>5</v>
      </c>
      <c r="K45" s="62" t="s">
        <v>57</v>
      </c>
      <c r="L45" s="58" t="s">
        <v>58</v>
      </c>
      <c r="M45" s="93">
        <v>107000</v>
      </c>
      <c r="N45" s="81">
        <f t="shared" ref="N45:N46" si="7">+J45*M45</f>
        <v>535000</v>
      </c>
    </row>
    <row r="46" spans="1:15" s="23" customFormat="1" ht="14.25" customHeight="1" thickBot="1">
      <c r="A46" s="57"/>
      <c r="C46" s="94" t="s">
        <v>60</v>
      </c>
      <c r="D46" s="95"/>
      <c r="E46" s="95"/>
      <c r="F46" s="95"/>
      <c r="G46" s="58"/>
      <c r="H46" s="59"/>
      <c r="I46" s="60"/>
      <c r="J46" s="61">
        <v>1</v>
      </c>
      <c r="K46" s="62" t="s">
        <v>61</v>
      </c>
      <c r="L46" s="58" t="s">
        <v>58</v>
      </c>
      <c r="M46" s="93">
        <v>77000</v>
      </c>
      <c r="N46" s="81">
        <f t="shared" si="7"/>
        <v>77000</v>
      </c>
    </row>
    <row r="47" spans="1:15" s="23" customFormat="1" ht="14.25" thickBot="1">
      <c r="A47" s="63"/>
      <c r="B47" s="64"/>
      <c r="C47" s="65"/>
      <c r="D47" s="65"/>
      <c r="E47" s="66"/>
      <c r="F47" s="67"/>
      <c r="G47" s="67"/>
      <c r="H47" s="66"/>
      <c r="I47" s="68"/>
      <c r="J47" s="69"/>
      <c r="K47" s="68"/>
      <c r="L47" s="67"/>
      <c r="M47" s="96"/>
      <c r="N47" s="97">
        <f>SUM(N44:N46)</f>
        <v>896000</v>
      </c>
    </row>
    <row r="48" spans="1:15" s="23" customFormat="1" ht="14.25" thickBot="1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98"/>
      <c r="N48" s="99">
        <f>+N43+N47</f>
        <v>11174549.279999999</v>
      </c>
      <c r="O48" s="23">
        <f>SUM(M21:M42)</f>
        <v>3391</v>
      </c>
    </row>
    <row r="49" spans="1:14" s="6" customFormat="1" thickTop="1">
      <c r="A49" s="4" t="s">
        <v>62</v>
      </c>
      <c r="B49" s="5"/>
      <c r="D49" s="4" t="s">
        <v>63</v>
      </c>
      <c r="G49" s="4" t="s">
        <v>64</v>
      </c>
    </row>
    <row r="50" spans="1:14" ht="4.9000000000000004" customHeight="1"/>
    <row r="51" spans="1:14">
      <c r="B51" s="7"/>
      <c r="C51" s="7"/>
      <c r="D51" s="7"/>
      <c r="E51" s="7"/>
      <c r="F51" s="7"/>
      <c r="G51" s="7"/>
      <c r="H51" s="7"/>
      <c r="I51" s="7"/>
      <c r="J51" s="7"/>
      <c r="K51" s="7"/>
      <c r="N51" s="72" t="s">
        <v>65</v>
      </c>
    </row>
  </sheetData>
  <mergeCells count="8">
    <mergeCell ref="E4:E5"/>
    <mergeCell ref="M3:M5"/>
    <mergeCell ref="A32:A42"/>
    <mergeCell ref="N3:N5"/>
    <mergeCell ref="A6:A31"/>
    <mergeCell ref="B6:B9"/>
    <mergeCell ref="B10:B25"/>
    <mergeCell ref="B26:B31"/>
  </mergeCells>
  <printOptions horizontalCentered="1" verticalCentered="1"/>
  <pageMargins left="0.19685039370078741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 xr3:uid="{7BE570AB-09E9-518F-B8F7-3F91B7162CA9}"/>
  </sheetViews>
  <sheetFormatPr defaultColWidth="11" defaultRowHeight="16.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" defaultRowHeight="16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1" defaultRowHeight="16.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ColWidth="11" defaultRowHeight="16.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 xr3:uid="{F9CF3CF3-643B-5BE6-8B46-32C596A47465}"/>
  </sheetViews>
  <sheetFormatPr defaultColWidth="11" defaultRowHeight="16.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 xr3:uid="{78B4E459-6924-5F8B-B7BA-2DD04133E49E}"/>
  </sheetViews>
  <sheetFormatPr defaultColWidth="11" defaultRowHeight="16.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 xr3:uid="{9B253EF2-77E0-53E3-AE26-4D66ECD923F3}"/>
  </sheetViews>
  <sheetFormatPr defaultColWidth="11" defaultRowHeight="16.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 xr3:uid="{85D5C41F-068E-5C55-9968-509E7C2A5619}"/>
  </sheetViews>
  <sheetFormatPr defaultColWidth="11" defaultRowHeight="16.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 xr3:uid="{44B22561-5205-5C8A-B808-2C70100D228F}"/>
  </sheetViews>
  <sheetFormatPr defaultColWidth="11" defaultRowHeight="16.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7F7C00-81CD-405E-8897-AAE58C5039E2}"/>
</file>

<file path=customXml/itemProps2.xml><?xml version="1.0" encoding="utf-8"?>
<ds:datastoreItem xmlns:ds="http://schemas.openxmlformats.org/officeDocument/2006/customXml" ds:itemID="{413C8540-7354-43F2-87D5-77F0D21F2F51}"/>
</file>

<file path=customXml/itemProps3.xml><?xml version="1.0" encoding="utf-8"?>
<ds:datastoreItem xmlns:ds="http://schemas.openxmlformats.org/officeDocument/2006/customXml" ds:itemID="{CA5FDC93-C624-41AD-A694-6749FAEAC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BBK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Ritter, Jürgen (BBK III.6)</dc:creator>
  <cp:keywords/>
  <dc:description/>
  <cp:lastModifiedBy>Köhler, Melanie (BBK III.5)</cp:lastModifiedBy>
  <cp:revision/>
  <dcterms:created xsi:type="dcterms:W3CDTF">2014-11-11T13:35:47Z</dcterms:created>
  <dcterms:modified xsi:type="dcterms:W3CDTF">2022-02-21T11:30:10Z</dcterms:modified>
  <cp:category/>
  <cp:contentStatus/>
</cp:coreProperties>
</file>